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РабДень" sheetId="3" r:id="rId1"/>
    <sheet name="РабДень(ОБЕД)" sheetId="4" r:id="rId2"/>
  </sheets>
  <calcPr calcId="162913"/>
</workbook>
</file>

<file path=xl/calcChain.xml><?xml version="1.0" encoding="utf-8"?>
<calcChain xmlns="http://schemas.openxmlformats.org/spreadsheetml/2006/main">
  <c r="C23" i="4" l="1"/>
  <c r="B23" i="4"/>
  <c r="A23" i="4"/>
  <c r="F3" i="4" l="1"/>
  <c r="F4" i="4" s="1"/>
  <c r="J4" i="4" s="1"/>
  <c r="C3" i="4" s="1"/>
  <c r="F3" i="3"/>
  <c r="F4" i="3" s="1"/>
  <c r="J4" i="3" s="1"/>
  <c r="H7" i="3" s="1"/>
  <c r="H7" i="4" l="1"/>
  <c r="C3" i="3"/>
  <c r="C4" i="3" s="1"/>
  <c r="B3" i="3"/>
  <c r="B4" i="3" s="1"/>
  <c r="C28" i="4" l="1"/>
  <c r="B3" i="4"/>
  <c r="B4" i="4" s="1"/>
  <c r="C25" i="4" l="1"/>
  <c r="A24" i="4"/>
  <c r="A26" i="4" s="1"/>
  <c r="B24" i="4"/>
  <c r="B26" i="4" s="1"/>
  <c r="C24" i="4"/>
  <c r="C26" i="4" l="1"/>
  <c r="D26" i="4" s="1"/>
  <c r="C29" i="4" l="1"/>
  <c r="C30" i="4" s="1"/>
  <c r="C4" i="4" s="1"/>
</calcChain>
</file>

<file path=xl/sharedStrings.xml><?xml version="1.0" encoding="utf-8"?>
<sst xmlns="http://schemas.openxmlformats.org/spreadsheetml/2006/main" count="39" uniqueCount="24">
  <si>
    <t>Нормо-часы</t>
  </si>
  <si>
    <t>Дни</t>
  </si>
  <si>
    <t>Часы</t>
  </si>
  <si>
    <t>Дата</t>
  </si>
  <si>
    <t>Время</t>
  </si>
  <si>
    <t>Конечные</t>
  </si>
  <si>
    <t>Первоначальные</t>
  </si>
  <si>
    <t>Начало</t>
  </si>
  <si>
    <t>Конец</t>
  </si>
  <si>
    <t>Рабочий день</t>
  </si>
  <si>
    <t>+</t>
  </si>
  <si>
    <t>Прибавляется ли день?</t>
  </si>
  <si>
    <t>*</t>
  </si>
  <si>
    <t>=</t>
  </si>
  <si>
    <t>Праздники</t>
  </si>
  <si>
    <t>Обед</t>
  </si>
  <si>
    <t>Условия к +1 часу по обеду</t>
  </si>
  <si>
    <t>ОД&gt;14:00;ОР&gt;ОБ;ОР-ОД&lt;&gt;ДР(ч)</t>
  </si>
  <si>
    <t>НВ&lt;=ОБ ; КВ&gt;ОБ</t>
  </si>
  <si>
    <t>НВ&lt;=ОБ ; КВ&lt;НВ</t>
  </si>
  <si>
    <t>Время (без учёта обеда)</t>
  </si>
  <si>
    <t>Проверочное</t>
  </si>
  <si>
    <t>Промежуточное время</t>
  </si>
  <si>
    <t>Конечное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</si>
</sst>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"/>
    <numFmt numFmtId="165" formatCode="[$-F400]h:mm:ss\ AM/PM"/>
    <numFmt numFmtId="166" formatCode="h:mm;@"/>
    <numFmt numFmtId="167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400C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0" xfId="0" applyFill="1"/>
    <xf numFmtId="0" fontId="0" fillId="0" borderId="0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/>
    </xf>
    <xf numFmtId="167" fontId="3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166" fontId="0" fillId="0" borderId="0" xfId="0" applyNumberFormat="1" applyFill="1" applyBorder="1"/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" fillId="5" borderId="16" xfId="0" applyFont="1" applyFill="1" applyBorder="1"/>
    <xf numFmtId="166" fontId="0" fillId="0" borderId="17" xfId="0" applyNumberFormat="1" applyFill="1" applyBorder="1"/>
    <xf numFmtId="0" fontId="0" fillId="0" borderId="10" xfId="0" applyFill="1" applyBorder="1"/>
    <xf numFmtId="0" fontId="0" fillId="0" borderId="4" xfId="0" applyFill="1" applyBorder="1"/>
    <xf numFmtId="166" fontId="0" fillId="0" borderId="1" xfId="0" applyNumberFormat="1" applyBorder="1"/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5</xdr:row>
      <xdr:rowOff>0</xdr:rowOff>
    </xdr:from>
    <xdr:to>
      <xdr:col>3</xdr:col>
      <xdr:colOff>16733</xdr:colOff>
      <xdr:row>14</xdr:row>
      <xdr:rowOff>76200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333" t="65048" r="58572" b="20857"/>
        <a:stretch>
          <a:fillRect/>
        </a:stretch>
      </xdr:blipFill>
      <xdr:spPr bwMode="auto">
        <a:xfrm>
          <a:off x="1295400" y="952500"/>
          <a:ext cx="1645508" cy="1790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4</xdr:row>
      <xdr:rowOff>180974</xdr:rowOff>
    </xdr:from>
    <xdr:to>
      <xdr:col>2</xdr:col>
      <xdr:colOff>13553</xdr:colOff>
      <xdr:row>13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440" t="50857" r="49524" b="33143"/>
        <a:stretch>
          <a:fillRect/>
        </a:stretch>
      </xdr:blipFill>
      <xdr:spPr bwMode="auto">
        <a:xfrm>
          <a:off x="1590675" y="942974"/>
          <a:ext cx="1261328" cy="15906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7" sqref="F7"/>
    </sheetView>
  </sheetViews>
  <sheetFormatPr defaultRowHeight="15" x14ac:dyDescent="0.25"/>
  <cols>
    <col min="1" max="1" width="17.42578125" customWidth="1"/>
    <col min="2" max="2" width="13.85546875" customWidth="1"/>
    <col min="3" max="3" width="12.5703125" customWidth="1"/>
    <col min="4" max="4" width="1.85546875" customWidth="1"/>
    <col min="5" max="5" width="12.85546875" customWidth="1"/>
    <col min="6" max="6" width="12.28515625" customWidth="1"/>
    <col min="7" max="7" width="3.5703125" customWidth="1"/>
    <col min="8" max="8" width="5.7109375" customWidth="1"/>
    <col min="9" max="9" width="2.28515625" customWidth="1"/>
    <col min="10" max="10" width="7.28515625" customWidth="1"/>
    <col min="11" max="11" width="6.7109375" customWidth="1"/>
  </cols>
  <sheetData>
    <row r="1" spans="1:11" x14ac:dyDescent="0.25">
      <c r="A1" s="3"/>
      <c r="B1" s="7" t="s">
        <v>3</v>
      </c>
      <c r="C1" s="7" t="s">
        <v>4</v>
      </c>
      <c r="E1" s="43" t="s">
        <v>0</v>
      </c>
      <c r="F1" s="44"/>
    </row>
    <row r="2" spans="1:11" x14ac:dyDescent="0.25">
      <c r="A2" s="6" t="s">
        <v>6</v>
      </c>
      <c r="B2" s="23">
        <v>41156</v>
      </c>
      <c r="C2" s="24">
        <v>0.35416666666666669</v>
      </c>
      <c r="E2" s="45">
        <v>100</v>
      </c>
      <c r="F2" s="45"/>
    </row>
    <row r="3" spans="1:11" x14ac:dyDescent="0.25">
      <c r="A3" s="8" t="s">
        <v>10</v>
      </c>
      <c r="B3" s="15">
        <f>F3+H7</f>
        <v>12</v>
      </c>
      <c r="C3" s="16">
        <f>J4</f>
        <v>0.16666666666666666</v>
      </c>
      <c r="E3" s="6" t="s">
        <v>1</v>
      </c>
      <c r="F3" s="1">
        <f>INT(E2/8)</f>
        <v>12</v>
      </c>
    </row>
    <row r="4" spans="1:11" x14ac:dyDescent="0.25">
      <c r="A4" s="6" t="s">
        <v>5</v>
      </c>
      <c r="B4" s="21">
        <f>WORKDAY(B2,B3,A7:A19)</f>
        <v>41172</v>
      </c>
      <c r="C4" s="22">
        <f>IF(H7=1,C2+C3-F8+F7,C2+C3)</f>
        <v>0.52083333333333337</v>
      </c>
      <c r="E4" s="6" t="s">
        <v>2</v>
      </c>
      <c r="F4" s="1">
        <f>E2-F3*8</f>
        <v>4</v>
      </c>
      <c r="G4" s="10" t="s">
        <v>12</v>
      </c>
      <c r="H4" s="11">
        <v>4.1666666666666664E-2</v>
      </c>
      <c r="I4" s="5" t="s">
        <v>13</v>
      </c>
      <c r="J4" s="12">
        <f>F4*H4</f>
        <v>0.16666666666666666</v>
      </c>
    </row>
    <row r="5" spans="1:11" x14ac:dyDescent="0.25">
      <c r="B5" s="13"/>
      <c r="C5" s="14"/>
      <c r="E5" s="4"/>
      <c r="F5" s="4"/>
    </row>
    <row r="6" spans="1:11" x14ac:dyDescent="0.25">
      <c r="A6" s="6" t="s">
        <v>14</v>
      </c>
      <c r="E6" s="46" t="s">
        <v>9</v>
      </c>
      <c r="F6" s="46"/>
      <c r="H6" s="46" t="s">
        <v>11</v>
      </c>
      <c r="I6" s="46"/>
      <c r="J6" s="46"/>
      <c r="K6" s="46"/>
    </row>
    <row r="7" spans="1:11" x14ac:dyDescent="0.25">
      <c r="A7" s="17">
        <v>40909</v>
      </c>
      <c r="E7" s="1" t="s">
        <v>7</v>
      </c>
      <c r="F7" s="2">
        <v>0.35416666666666669</v>
      </c>
      <c r="H7" s="47">
        <f>IF(C2+J4&gt;F8,1,0)</f>
        <v>0</v>
      </c>
      <c r="I7" s="47"/>
      <c r="J7" s="47"/>
      <c r="K7" s="47"/>
    </row>
    <row r="8" spans="1:11" x14ac:dyDescent="0.25">
      <c r="A8" s="18">
        <v>40910</v>
      </c>
      <c r="E8" s="1" t="s">
        <v>8</v>
      </c>
      <c r="F8" s="2">
        <v>0.6875</v>
      </c>
    </row>
    <row r="9" spans="1:11" x14ac:dyDescent="0.25">
      <c r="A9" s="18">
        <v>40911</v>
      </c>
    </row>
    <row r="10" spans="1:11" x14ac:dyDescent="0.25">
      <c r="A10" s="18">
        <v>40912</v>
      </c>
    </row>
    <row r="11" spans="1:11" x14ac:dyDescent="0.25">
      <c r="A11" s="18">
        <v>40913</v>
      </c>
    </row>
    <row r="12" spans="1:11" x14ac:dyDescent="0.25">
      <c r="A12" s="18">
        <v>40914</v>
      </c>
    </row>
    <row r="13" spans="1:11" x14ac:dyDescent="0.25">
      <c r="A13" s="19">
        <v>40962</v>
      </c>
    </row>
    <row r="14" spans="1:11" x14ac:dyDescent="0.25">
      <c r="A14" s="18">
        <v>40976</v>
      </c>
    </row>
    <row r="15" spans="1:11" x14ac:dyDescent="0.25">
      <c r="A15" s="18">
        <v>41030</v>
      </c>
    </row>
    <row r="16" spans="1:11" x14ac:dyDescent="0.25">
      <c r="A16" s="18">
        <v>41038</v>
      </c>
    </row>
    <row r="17" spans="1:1" x14ac:dyDescent="0.25">
      <c r="A17" s="18">
        <v>41072</v>
      </c>
    </row>
    <row r="18" spans="1:1" x14ac:dyDescent="0.25">
      <c r="A18" s="20">
        <v>41187</v>
      </c>
    </row>
    <row r="19" spans="1:1" x14ac:dyDescent="0.25">
      <c r="A19" s="18">
        <v>41274</v>
      </c>
    </row>
  </sheetData>
  <mergeCells count="5">
    <mergeCell ref="E1:F1"/>
    <mergeCell ref="E2:F2"/>
    <mergeCell ref="E6:F6"/>
    <mergeCell ref="H7:K7"/>
    <mergeCell ref="H6:K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0" zoomScaleNormal="100" workbookViewId="0">
      <selection activeCell="B18" sqref="B18"/>
    </sheetView>
  </sheetViews>
  <sheetFormatPr defaultRowHeight="15" x14ac:dyDescent="0.25"/>
  <cols>
    <col min="1" max="1" width="21.85546875" customWidth="1"/>
    <col min="2" max="2" width="20.7109375" customWidth="1"/>
    <col min="3" max="3" width="15.140625" customWidth="1"/>
    <col min="4" max="4" width="11.85546875" customWidth="1"/>
    <col min="5" max="5" width="14.42578125" customWidth="1"/>
    <col min="6" max="6" width="8.7109375" customWidth="1"/>
    <col min="7" max="7" width="1.28515625" customWidth="1"/>
    <col min="8" max="8" width="5.5703125" customWidth="1"/>
    <col min="9" max="9" width="1" customWidth="1"/>
    <col min="10" max="10" width="10.28515625" customWidth="1"/>
    <col min="11" max="11" width="5.28515625" customWidth="1"/>
  </cols>
  <sheetData>
    <row r="1" spans="1:11" x14ac:dyDescent="0.25">
      <c r="A1" s="3"/>
      <c r="B1" s="7" t="s">
        <v>3</v>
      </c>
      <c r="C1" s="7" t="s">
        <v>4</v>
      </c>
      <c r="E1" s="43" t="s">
        <v>0</v>
      </c>
      <c r="F1" s="44"/>
    </row>
    <row r="2" spans="1:11" x14ac:dyDescent="0.25">
      <c r="A2" s="6" t="s">
        <v>6</v>
      </c>
      <c r="B2" s="23">
        <v>41184</v>
      </c>
      <c r="C2" s="24">
        <v>0.52083333333333337</v>
      </c>
      <c r="E2" s="45">
        <v>36.5</v>
      </c>
      <c r="F2" s="45"/>
    </row>
    <row r="3" spans="1:11" x14ac:dyDescent="0.25">
      <c r="A3" s="8" t="s">
        <v>10</v>
      </c>
      <c r="B3" s="15">
        <f>F3+H7</f>
        <v>4</v>
      </c>
      <c r="C3" s="16">
        <f>J4</f>
        <v>0.1875</v>
      </c>
      <c r="E3" s="6" t="s">
        <v>1</v>
      </c>
      <c r="F3" s="1">
        <f>INT(E2/8)</f>
        <v>4</v>
      </c>
    </row>
    <row r="4" spans="1:11" x14ac:dyDescent="0.25">
      <c r="A4" s="6" t="s">
        <v>5</v>
      </c>
      <c r="B4" s="21">
        <f>WORKDAY(B2,B3,A7:A19)</f>
        <v>41191</v>
      </c>
      <c r="C4" s="22">
        <f>C30</f>
        <v>0.37500000000000006</v>
      </c>
      <c r="E4" s="6" t="s">
        <v>2</v>
      </c>
      <c r="F4" s="1">
        <f>E2-F3*8</f>
        <v>4.5</v>
      </c>
      <c r="G4" s="10" t="s">
        <v>12</v>
      </c>
      <c r="H4" s="11">
        <v>4.1666666666666664E-2</v>
      </c>
      <c r="I4" s="5" t="s">
        <v>13</v>
      </c>
      <c r="J4" s="12">
        <f>F4*H4</f>
        <v>0.1875</v>
      </c>
    </row>
    <row r="5" spans="1:11" x14ac:dyDescent="0.25">
      <c r="B5" s="13"/>
      <c r="C5" s="14"/>
      <c r="E5" s="4"/>
      <c r="F5" s="4"/>
    </row>
    <row r="6" spans="1:11" x14ac:dyDescent="0.25">
      <c r="A6" s="6" t="s">
        <v>14</v>
      </c>
      <c r="E6" s="46" t="s">
        <v>9</v>
      </c>
      <c r="F6" s="46"/>
      <c r="H6" s="46" t="s">
        <v>11</v>
      </c>
      <c r="I6" s="46"/>
      <c r="J6" s="46"/>
      <c r="K6" s="46"/>
    </row>
    <row r="7" spans="1:11" x14ac:dyDescent="0.25">
      <c r="A7" s="17">
        <v>40909</v>
      </c>
      <c r="E7" s="6" t="s">
        <v>7</v>
      </c>
      <c r="F7" s="2">
        <v>0.35416666666666669</v>
      </c>
      <c r="H7" s="47">
        <f>IF(C2+J4&gt;F9,1,0)</f>
        <v>0</v>
      </c>
      <c r="I7" s="47"/>
      <c r="J7" s="47"/>
      <c r="K7" s="47"/>
    </row>
    <row r="8" spans="1:11" x14ac:dyDescent="0.25">
      <c r="A8" s="18">
        <v>40910</v>
      </c>
      <c r="E8" s="6" t="s">
        <v>15</v>
      </c>
      <c r="F8" s="2">
        <v>0.52083333333333337</v>
      </c>
    </row>
    <row r="9" spans="1:11" x14ac:dyDescent="0.25">
      <c r="A9" s="18">
        <v>40911</v>
      </c>
      <c r="E9" s="6" t="s">
        <v>8</v>
      </c>
      <c r="F9" s="2">
        <v>0.72916666666666663</v>
      </c>
    </row>
    <row r="10" spans="1:11" x14ac:dyDescent="0.25">
      <c r="A10" s="18">
        <v>40912</v>
      </c>
    </row>
    <row r="11" spans="1:11" x14ac:dyDescent="0.25">
      <c r="A11" s="18">
        <v>40913</v>
      </c>
      <c r="E11" s="6" t="s">
        <v>21</v>
      </c>
      <c r="F11" s="42">
        <v>0.58333333333333337</v>
      </c>
    </row>
    <row r="12" spans="1:11" x14ac:dyDescent="0.25">
      <c r="A12" s="18">
        <v>40914</v>
      </c>
    </row>
    <row r="13" spans="1:11" x14ac:dyDescent="0.25">
      <c r="A13" s="19">
        <v>40962</v>
      </c>
    </row>
    <row r="14" spans="1:11" x14ac:dyDescent="0.25">
      <c r="A14" s="18">
        <v>40976</v>
      </c>
    </row>
    <row r="15" spans="1:11" x14ac:dyDescent="0.25">
      <c r="A15" s="18">
        <v>41030</v>
      </c>
    </row>
    <row r="16" spans="1:11" x14ac:dyDescent="0.25">
      <c r="A16" s="18">
        <v>41038</v>
      </c>
    </row>
    <row r="17" spans="1:5" x14ac:dyDescent="0.25">
      <c r="A17" s="18">
        <v>41072</v>
      </c>
    </row>
    <row r="18" spans="1:5" x14ac:dyDescent="0.25">
      <c r="A18" s="20">
        <v>41187</v>
      </c>
    </row>
    <row r="19" spans="1:5" x14ac:dyDescent="0.25">
      <c r="A19" s="18">
        <v>41274</v>
      </c>
    </row>
    <row r="21" spans="1:5" x14ac:dyDescent="0.25">
      <c r="A21" s="48" t="s">
        <v>16</v>
      </c>
      <c r="B21" s="48"/>
      <c r="C21" s="48"/>
    </row>
    <row r="22" spans="1:5" x14ac:dyDescent="0.25">
      <c r="A22" s="39" t="s">
        <v>18</v>
      </c>
      <c r="B22" s="40" t="s">
        <v>19</v>
      </c>
      <c r="C22" s="41" t="s">
        <v>17</v>
      </c>
    </row>
    <row r="23" spans="1:5" x14ac:dyDescent="0.25">
      <c r="A23" s="25">
        <f>IF(C2&lt;=F8,1,0)</f>
        <v>1</v>
      </c>
      <c r="B23" s="26">
        <f>IF(C2&lt;=F8,1,0)</f>
        <v>1</v>
      </c>
      <c r="C23" s="27">
        <f>IF(C2&gt;F11,1,0)</f>
        <v>0</v>
      </c>
    </row>
    <row r="24" spans="1:5" x14ac:dyDescent="0.25">
      <c r="A24" s="28">
        <f>IF(C28&gt;F8,1,0)</f>
        <v>1</v>
      </c>
      <c r="B24" s="29">
        <f>IF(C28&lt;C2,1,0)</f>
        <v>0</v>
      </c>
      <c r="C24" s="30">
        <f>IF(C28&gt;F8,1,0)</f>
        <v>1</v>
      </c>
      <c r="E24" s="31"/>
    </row>
    <row r="25" spans="1:5" ht="15.75" thickBot="1" x14ac:dyDescent="0.3">
      <c r="A25" s="32">
        <v>1</v>
      </c>
      <c r="B25" s="33">
        <v>1</v>
      </c>
      <c r="C25" s="34">
        <f>IF(C28-C2&lt;&gt;C3,1,0)</f>
        <v>0</v>
      </c>
      <c r="E25" s="35"/>
    </row>
    <row r="26" spans="1:5" ht="15.75" thickBot="1" x14ac:dyDescent="0.3">
      <c r="A26" s="36">
        <f>SUM(A23:A25)</f>
        <v>3</v>
      </c>
      <c r="B26" s="36">
        <f t="shared" ref="B26:C26" si="0">SUM(B23:B25)</f>
        <v>2</v>
      </c>
      <c r="C26" s="37">
        <f t="shared" si="0"/>
        <v>1</v>
      </c>
      <c r="D26" s="38" t="b">
        <f>OR(A26=3,B26=3,C26=3)</f>
        <v>1</v>
      </c>
    </row>
    <row r="28" spans="1:5" x14ac:dyDescent="0.25">
      <c r="A28" s="46" t="s">
        <v>20</v>
      </c>
      <c r="B28" s="46"/>
      <c r="C28" s="9">
        <f>IF(H7=1,C2+C3-F9+F7,C2+C3)</f>
        <v>0.70833333333333337</v>
      </c>
    </row>
    <row r="29" spans="1:5" x14ac:dyDescent="0.25">
      <c r="A29" s="46" t="s">
        <v>22</v>
      </c>
      <c r="B29" s="46"/>
      <c r="C29" s="9">
        <f>IF(D26=TRUE,C28+H4,C28)</f>
        <v>0.75</v>
      </c>
    </row>
    <row r="30" spans="1:5" x14ac:dyDescent="0.25">
      <c r="A30" s="46" t="s">
        <v>23</v>
      </c>
      <c r="B30" s="46"/>
      <c r="C30" s="9">
        <f>IF(C29&gt;F9,C29-F9+F7,C29)</f>
        <v>0.37500000000000006</v>
      </c>
    </row>
  </sheetData>
  <mergeCells count="9">
    <mergeCell ref="A30:B30"/>
    <mergeCell ref="E1:F1"/>
    <mergeCell ref="E2:F2"/>
    <mergeCell ref="E6:F6"/>
    <mergeCell ref="H6:K6"/>
    <mergeCell ref="H7:K7"/>
    <mergeCell ref="A21:C21"/>
    <mergeCell ref="A28:B28"/>
    <mergeCell ref="A29:B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РабДень</vt:lpstr>
      <vt:lpstr>РабДень(ОБЕД)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2016-05-20T13:30:07Z</dcterms:modified>
</cp:coreProperties>
</file>